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CUARTO TRIMESTRE 2024\CARGA\"/>
    </mc:Choice>
  </mc:AlternateContent>
  <xr:revisionPtr revIDLastSave="0" documentId="13_ncr:1_{B0BADE52-5ED3-40D0-83A9-365AD6CC5111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1">ACT!$A$166:$E$222</definedName>
    <definedName name="_xlnm.Print_Area" localSheetId="6">Conciliacion_Eg!$A$1:$C$49</definedName>
    <definedName name="_xlnm.Print_Area" localSheetId="5">Conciliacion_Ig!$A$1:$C$31</definedName>
    <definedName name="_xlnm.Print_Area" localSheetId="4">EFE!$A$85:$E$154</definedName>
    <definedName name="_xlnm.Print_Area" localSheetId="2">ESF!$A$125:$H$180</definedName>
    <definedName name="_xlnm.Print_Area" localSheetId="7">Memoria!$A$1:$J$66</definedName>
    <definedName name="_xlnm.Print_Area" localSheetId="0">'Notas a los Edos Financieros'!$A$1:$D$52</definedName>
    <definedName name="_xlnm.Print_Area" localSheetId="3">VHP!$A$1:$E$38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<sst xmlns="http://schemas.openxmlformats.org/spreadsheetml/2006/main" count="861" uniqueCount="605">
  <si>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</si>
  <si>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</si>
  <si>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</si>
  <si>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</si>
  <si>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</si>
  <si>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</si>
  <si>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</si>
  <si>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</si>
  <si>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</si>
  <si>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</si>
  <si>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</si>
  <si>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</si>
  <si>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</si>
  <si>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</si>
  <si>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</si>
  <si>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</si>
  <si>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</si>
  <si>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</si>
  <si>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</si>
  <si>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</si>
  <si>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</si>
  <si>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</si>
  <si>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</si>
  <si>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</si>
  <si>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</si>
  <si>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</si>
  <si>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</si>
  <si>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</si>
  <si>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</si>
  <si>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</si>
  <si>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</si>
  <si>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</si>
  <si>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</si>
  <si>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</si>
  <si>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</si>
  <si>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</si>
  <si>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</si>
  <si>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</si>
  <si>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</si>
  <si>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</si>
  <si>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</si>
  <si>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</si>
  <si>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</si>
  <si>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</si>
  <si>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</si>
  <si>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</si>
  <si>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</si>
  <si>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</si>
  <si>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</si>
  <si>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</si>
  <si>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</si>
  <si>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</si>
  <si>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</si>
  <si>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</si>
  <si>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</si>
  <si>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</si>
  <si>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</si>
  <si>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</si>
  <si>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</si>
  <si>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</si>
  <si>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</si>
  <si>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</si>
  <si>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</si>
  <si>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</si>
  <si>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</si>
  <si>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</si>
  <si>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</si>
  <si>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</si>
  <si>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</si>
  <si>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</si>
  <si>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</si>
  <si>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</si>
  <si>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</si>
  <si>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</si>
  <si>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</si>
  <si>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</si>
  <si>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</si>
  <si>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</si>
  <si>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</si>
  <si>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</si>
  <si>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</si>
  <si>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</si>
  <si>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</si>
  <si>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</si>
  <si>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</si>
  <si>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</si>
  <si>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</si>
  <si>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</si>
  <si>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</si>
  <si>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</si>
  <si>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</si>
  <si>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</si>
  <si>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</si>
  <si>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</si>
  <si>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</si>
  <si>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</si>
  <si>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</si>
  <si>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</si>
  <si>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</si>
  <si>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</si>
  <si>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</si>
  <si>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</si>
  <si>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</si>
  <si>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</si>
  <si>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</si>
  <si>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</si>
  <si>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</si>
  <si>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</si>
  <si>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</si>
  <si>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</si>
  <si>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</si>
  <si>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</si>
  <si>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</si>
  <si>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</si>
  <si>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</si>
  <si>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</si>
  <si>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</si>
  <si>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</si>
  <si>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</si>
  <si>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</si>
  <si>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</si>
  <si>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</si>
  <si>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</si>
  <si>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</si>
  <si>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</si>
  <si>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</si>
  <si>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</si>
  <si>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</si>
  <si>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</si>
  <si>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</si>
  <si>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</si>
  <si>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</si>
  <si>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</si>
  <si>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</si>
  <si>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</si>
  <si>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</si>
  <si>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</si>
  <si>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</si>
  <si>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</si>
  <si>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</si>
  <si>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</si>
  <si>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</si>
  <si>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</si>
  <si>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</si>
  <si>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</si>
  <si>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</si>
  <si>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</si>
  <si>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</si>
  <si>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</si>
  <si>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</si>
  <si>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</si>
  <si>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</si>
  <si>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</si>
  <si>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</si>
  <si>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</si>
  <si>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</si>
  <si>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</si>
  <si>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</si>
  <si>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</si>
  <si>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</si>
  <si>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</si>
  <si>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</si>
  <si>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</si>
  <si>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</si>
  <si>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</si>
  <si>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</si>
  <si>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</si>
  <si>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</si>
  <si>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</si>
  <si>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</si>
  <si>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</si>
  <si>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</si>
  <si>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</si>
  <si>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</si>
  <si>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</si>
  <si>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</si>
  <si>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</si>
  <si>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</si>
  <si>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</si>
  <si>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</si>
  <si>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</si>
  <si>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</si>
  <si>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</si>
  <si>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</si>
  <si>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</si>
  <si>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</si>
  <si>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</si>
  <si>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</si>
  <si>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</si>
  <si>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</si>
  <si>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</si>
  <si>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</si>
  <si>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</si>
  <si>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</si>
  <si>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</si>
  <si>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</si>
  <si>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</si>
  <si>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</si>
  <si>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</si>
  <si>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</si>
  <si>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</si>
  <si>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</si>
  <si>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</si>
  <si>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</si>
  <si>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</si>
  <si>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</si>
  <si>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</si>
  <si>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</si>
  <si>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</si>
  <si>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</si>
  <si>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</si>
  <si>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</si>
  <si>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</si>
  <si>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</si>
  <si>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</si>
  <si>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</si>
  <si>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</si>
  <si>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</si>
  <si>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</si>
  <si>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</si>
  <si>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</si>
  <si>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</si>
  <si>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</si>
  <si>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</si>
  <si>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</si>
  <si>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</si>
  <si>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</si>
  <si>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</si>
  <si>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</si>
  <si>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</si>
  <si>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</si>
  <si>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</si>
  <si>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</si>
  <si>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</si>
  <si>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</si>
  <si>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</si>
  <si>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</si>
  <si>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</si>
  <si>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</si>
  <si>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</si>
  <si>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</si>
  <si>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</si>
  <si>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</si>
  <si>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</si>
  <si>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</si>
  <si>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</si>
  <si>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</si>
  <si>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</si>
  <si>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</si>
  <si>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</si>
  <si>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</si>
  <si>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</si>
  <si>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</si>
  <si>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</si>
  <si>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</si>
  <si>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</si>
  <si>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</si>
  <si>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</si>
  <si>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</si>
  <si>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</si>
  <si>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</si>
  <si>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</si>
  <si>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</si>
  <si>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</si>
  <si>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</si>
  <si>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</si>
  <si>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</si>
  <si>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</si>
  <si>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</si>
  <si>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</si>
  <si>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</si>
  <si>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</si>
  <si>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</si>
  <si>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</si>
  <si>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</si>
  <si>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</si>
  <si>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</si>
  <si>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</si>
  <si>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</si>
  <si>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</si>
  <si>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</si>
  <si>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</si>
  <si>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</si>
  <si>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</si>
  <si>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</si>
  <si>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</si>
  <si>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</si>
  <si>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</si>
  <si>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</si>
  <si>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</si>
  <si>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</si>
  <si>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</si>
  <si>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</si>
  <si>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</si>
  <si>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</si>
  <si>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</si>
  <si>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</si>
  <si>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</si>
  <si>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</si>
  <si>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</si>
  <si>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</si>
  <si>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</si>
  <si>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</si>
  <si>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</si>
  <si>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</si>
  <si>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</si>
  <si>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</si>
  <si>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</si>
  <si>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</si>
  <si>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</si>
  <si>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</si>
  <si>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</si>
  <si>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</si>
  <si>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</si>
  <si>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</si>
  <si>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</si>
  <si>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</si>
  <si>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</si>
  <si>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</si>
  <si>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</si>
  <si>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</si>
  <si>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</si>
  <si>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</si>
  <si>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</si>
  <si>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</si>
  <si>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</si>
  <si>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</si>
  <si>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</si>
  <si>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</si>
  <si>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</si>
  <si>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</si>
  <si>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</si>
  <si>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</si>
  <si>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</si>
  <si>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</si>
  <si>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</si>
  <si>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</si>
  <si>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</si>
  <si>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</si>
  <si>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</si>
  <si>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</si>
  <si>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</si>
  <si>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</si>
  <si>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</si>
  <si>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</si>
  <si>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</si>
  <si>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</si>
  <si>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</si>
  <si>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</si>
  <si>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</si>
  <si>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</si>
  <si>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</si>
  <si>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</si>
  <si>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</si>
  <si>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</si>
  <si>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</si>
  <si>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</si>
  <si>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</si>
  <si>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</si>
  <si>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</si>
  <si>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</si>
  <si>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</si>
  <si>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</si>
  <si>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</si>
  <si>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</si>
  <si>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</si>
  <si>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</si>
  <si>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</si>
  <si>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</si>
  <si>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</si>
  <si>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</si>
  <si>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</si>
  <si>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</si>
  <si>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</si>
  <si>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</si>
  <si>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</si>
  <si>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</si>
  <si>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</si>
  <si>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</si>
  <si>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</si>
  <si>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</si>
  <si>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</si>
  <si>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</si>
  <si>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</si>
  <si>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</si>
  <si>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</si>
  <si>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</si>
  <si>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</si>
  <si>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</si>
  <si>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</si>
  <si>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</si>
  <si>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</si>
  <si>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</si>
  <si>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</si>
  <si>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</si>
  <si>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</si>
  <si>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</si>
  <si>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</si>
  <si>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</si>
  <si>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</si>
  <si>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</si>
  <si>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</si>
  <si>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</si>
  <si>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</si>
  <si>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</si>
  <si>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</si>
  <si>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</si>
  <si>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</si>
  <si>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</si>
  <si>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</si>
  <si>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</si>
  <si>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</si>
  <si>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</si>
  <si>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</si>
  <si>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</si>
  <si>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</si>
  <si>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</si>
  <si>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</si>
  <si>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</si>
  <si>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</si>
  <si>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</si>
  <si>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</si>
  <si>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</si>
  <si>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</si>
  <si>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</si>
  <si>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</si>
  <si>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</si>
  <si>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</si>
  <si>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</si>
  <si>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</si>
  <si>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</si>
  <si>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</si>
  <si>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</si>
  <si>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</si>
  <si>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</si>
  <si>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</si>
  <si>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</si>
  <si>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</si>
  <si>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</si>
  <si>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</si>
  <si>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</si>
  <si>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</si>
  <si>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</si>
  <si>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</si>
  <si>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</si>
  <si>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</si>
  <si>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</si>
  <si>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</si>
  <si>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</si>
  <si>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</si>
  <si>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</si>
  <si>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</si>
  <si>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</si>
  <si>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</si>
  <si>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</si>
  <si>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</si>
  <si>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</si>
  <si>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</si>
  <si>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</si>
  <si>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</si>
  <si>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</si>
  <si>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</si>
  <si>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</si>
  <si>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</si>
  <si>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</si>
  <si>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</si>
  <si>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</si>
  <si>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</si>
  <si>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</si>
  <si>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</si>
  <si>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</si>
  <si>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</si>
  <si>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</si>
  <si>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</si>
  <si>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</si>
  <si>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</si>
  <si>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</si>
  <si>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</si>
  <si>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</si>
  <si>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</si>
  <si>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</si>
  <si>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</si>
  <si>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</si>
  <si>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</si>
  <si>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</si>
  <si>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</si>
  <si>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</si>
  <si>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</si>
  <si>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</si>
  <si>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</si>
  <si>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</si>
  <si>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</si>
  <si>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</si>
  <si>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</si>
  <si>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</si>
  <si>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</si>
  <si>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</si>
  <si>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</si>
  <si>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</si>
  <si>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</si>
  <si>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</si>
  <si>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</si>
  <si>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</si>
  <si>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</si>
  <si>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</si>
  <si>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</si>
  <si>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</si>
  <si>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</si>
  <si>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</si>
  <si>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</si>
  <si>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</si>
  <si>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</si>
  <si>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</si>
  <si>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</si>
  <si>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</si>
  <si>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</si>
  <si>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</si>
  <si>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</si>
  <si>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</si>
  <si>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</si>
  <si>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</si>
  <si>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</si>
  <si>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</si>
  <si>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</si>
  <si>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</si>
  <si>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</si>
  <si>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</si>
  <si>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</si>
  <si>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</si>
  <si>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</si>
  <si>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</si>
  <si>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</si>
  <si>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</si>
  <si>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</si>
  <si>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</si>
  <si>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</si>
  <si>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</si>
  <si>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</si>
  <si>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</si>
  <si>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</si>
  <si>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</si>
  <si>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</si>
  <si>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</si>
  <si>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</si>
  <si>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</si>
  <si>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</si>
  <si>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</si>
  <si>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</si>
  <si>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</si>
  <si>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</si>
  <si>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</si>
  <si>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</si>
  <si>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</si>
  <si>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</si>
  <si>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</si>
  <si>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</si>
  <si>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</si>
  <si>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</si>
  <si>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</si>
  <si>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</si>
  <si>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</si>
  <si>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</si>
  <si>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</si>
  <si>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</si>
  <si>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</si>
  <si>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</si>
  <si>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</si>
  <si>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</si>
  <si>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</si>
  <si>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</si>
  <si>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</si>
  <si>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</si>
  <si>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</si>
  <si>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</si>
  <si>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</si>
  <si>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</si>
  <si>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</si>
  <si>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</si>
  <si>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</si>
  <si>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</si>
  <si>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</si>
  <si>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</si>
  <si>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</si>
  <si>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</si>
  <si>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</si>
  <si>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</si>
  <si>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</si>
  <si>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</si>
  <si>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</si>
  <si>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</si>
  <si>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</si>
  <si>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</si>
  <si>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</si>
  <si>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</si>
  <si>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</si>
  <si>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</si>
  <si>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</si>
  <si>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</si>
  <si>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</si>
  <si>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</si>
  <si>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para el Desarrollo Integral de la Familia del Municipio de San Felipe, Gto.</t>
  </si>
  <si>
    <t>Del 1 de Enero al 31 de Diciembre de 2024</t>
  </si>
  <si>
    <t xml:space="preserve">Bajo protesta de decir verdad declaramos que los Estados Financieros y sus notas, son razonablemente </t>
  </si>
  <si>
    <t>correctos y son responsabilidad del emisor.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</si>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</sst>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47</xdr:row>
      <xdr:rowOff>47625</xdr:rowOff>
    </xdr:from>
    <xdr:to>
      <xdr:col>3</xdr:col>
      <xdr:colOff>566530</xdr:colOff>
      <xdr:row>52</xdr:row>
      <xdr:rowOff>13087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37D06B4-B0E9-43DF-8770-64AB44C7FBFA}"/>
            </a:ext>
          </a:extLst>
        </xdr:cNvPr>
        <xdr:cNvSpPr txBox="1"/>
      </xdr:nvSpPr>
      <xdr:spPr>
        <a:xfrm>
          <a:off x="876300" y="7048500"/>
          <a:ext cx="6129130" cy="679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1064172</xdr:colOff>
      <xdr:row>217</xdr:row>
      <xdr:rowOff>105103</xdr:rowOff>
    </xdr:from>
    <xdr:to>
      <xdr:col>3</xdr:col>
      <xdr:colOff>611198</xdr:colOff>
      <xdr:row>222</xdr:row>
      <xdr:rowOff>62354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28A395E-7678-4ADE-8F8B-D9B5B50580DF}"/>
            </a:ext>
          </a:extLst>
        </xdr:cNvPr>
        <xdr:cNvSpPr txBox="1"/>
      </xdr:nvSpPr>
      <xdr:spPr>
        <a:xfrm>
          <a:off x="1734206" y="33849879"/>
          <a:ext cx="6129130" cy="679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800100</xdr:colOff>
      <xdr:row>175</xdr:row>
      <xdr:rowOff>104775</xdr:rowOff>
    </xdr:from>
    <xdr:to>
      <xdr:col>4</xdr:col>
      <xdr:colOff>252205</xdr:colOff>
      <xdr:row>180</xdr:row>
      <xdr:rowOff>70237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08CBE8F-0F7F-46A1-B2EA-641D436D4B16}"/>
            </a:ext>
          </a:extLst>
        </xdr:cNvPr>
        <xdr:cNvSpPr txBox="1"/>
      </xdr:nvSpPr>
      <xdr:spPr>
        <a:xfrm>
          <a:off x="1466850" y="25488900"/>
          <a:ext cx="6129130" cy="679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33</xdr:row>
      <xdr:rowOff>104775</xdr:rowOff>
    </xdr:from>
    <xdr:to>
      <xdr:col>4</xdr:col>
      <xdr:colOff>595105</xdr:colOff>
      <xdr:row>38</xdr:row>
      <xdr:rowOff>70237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922A1E2-E8FF-41B0-97B1-BB81D88709A9}"/>
            </a:ext>
          </a:extLst>
        </xdr:cNvPr>
        <xdr:cNvSpPr txBox="1"/>
      </xdr:nvSpPr>
      <xdr:spPr>
        <a:xfrm>
          <a:off x="981075" y="5200650"/>
          <a:ext cx="6129130" cy="679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161192</xdr:colOff>
      <xdr:row>149</xdr:row>
      <xdr:rowOff>95250</xdr:rowOff>
    </xdr:from>
    <xdr:to>
      <xdr:col>3</xdr:col>
      <xdr:colOff>1044245</xdr:colOff>
      <xdr:row>154</xdr:row>
      <xdr:rowOff>42395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A0F14D8-7F47-49DD-8731-D52894A57676}"/>
            </a:ext>
          </a:extLst>
        </xdr:cNvPr>
        <xdr:cNvSpPr txBox="1"/>
      </xdr:nvSpPr>
      <xdr:spPr>
        <a:xfrm>
          <a:off x="827942" y="22310481"/>
          <a:ext cx="6129130" cy="679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3</xdr:col>
      <xdr:colOff>519233</xdr:colOff>
      <xdr:row>30</xdr:row>
      <xdr:rowOff>101768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843D657-AFA2-4284-BAB7-00A6F35A6531}"/>
            </a:ext>
          </a:extLst>
        </xdr:cNvPr>
        <xdr:cNvSpPr txBox="1"/>
      </xdr:nvSpPr>
      <xdr:spPr>
        <a:xfrm>
          <a:off x="0" y="4184431"/>
          <a:ext cx="6129130" cy="679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124558</xdr:rowOff>
    </xdr:from>
    <xdr:to>
      <xdr:col>3</xdr:col>
      <xdr:colOff>553342</xdr:colOff>
      <xdr:row>49</xdr:row>
      <xdr:rowOff>71703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16C09DB-CE37-4E6E-BC76-511AA2B5C47E}"/>
            </a:ext>
          </a:extLst>
        </xdr:cNvPr>
        <xdr:cNvSpPr txBox="1"/>
      </xdr:nvSpPr>
      <xdr:spPr>
        <a:xfrm>
          <a:off x="0" y="6989885"/>
          <a:ext cx="6129130" cy="679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61</xdr:row>
      <xdr:rowOff>95250</xdr:rowOff>
    </xdr:from>
    <xdr:to>
      <xdr:col>3</xdr:col>
      <xdr:colOff>1357105</xdr:colOff>
      <xdr:row>66</xdr:row>
      <xdr:rowOff>60712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FF5320B-88DD-41DC-AFBF-13C1DE90186D}"/>
            </a:ext>
          </a:extLst>
        </xdr:cNvPr>
        <xdr:cNvSpPr txBox="1"/>
      </xdr:nvSpPr>
      <xdr:spPr>
        <a:xfrm>
          <a:off x="1628775" y="9096375"/>
          <a:ext cx="6129130" cy="679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21" activePane="bottomLeft" state="frozen"/>
      <selection activeCell="A14" sqref="A14:B14"/>
      <selection pane="bottomLeft" sqref="A1:D52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149999999999999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149999999999999" customHeight="1" x14ac:dyDescent="0.2">
      <c r="A3" s="165" t="s">
        <v>601</v>
      </c>
      <c r="B3" s="166"/>
      <c r="C3" s="10" t="s">
        <v>496</v>
      </c>
      <c r="D3" s="118">
        <v>4</v>
      </c>
    </row>
    <row r="4" spans="1:4" ht="16.149999999999999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59" zoomScale="145" zoomScaleNormal="145" workbookViewId="0">
      <selection activeCell="B172" sqref="B172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95" customHeight="1" x14ac:dyDescent="0.25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95" customHeight="1" x14ac:dyDescent="0.25">
      <c r="A3" s="164" t="s">
        <v>601</v>
      </c>
      <c r="B3" s="164"/>
      <c r="C3" s="164"/>
      <c r="D3" s="10" t="s">
        <v>499</v>
      </c>
      <c r="E3" s="19">
        <v>4</v>
      </c>
    </row>
    <row r="4" spans="1:5" s="11" customFormat="1" ht="18.95" customHeight="1" x14ac:dyDescent="0.25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18602511.009999998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1096995.1200000001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2941.62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2941.62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1094053.5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1094053.5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17433369.399999999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17433369.399999999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17433369.399999999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72146.490000000005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72146.490000000005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72146.490000000005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18383400.68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15559056.319999998</v>
      </c>
      <c r="D95" s="124">
        <f>C95/$C$94</f>
        <v>0.84636442358171993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13265422.969999999</v>
      </c>
      <c r="D96" s="124">
        <f t="shared" ref="D96:D159" si="0">C96/$C$94</f>
        <v>0.72159788065936881</v>
      </c>
      <c r="E96" s="42"/>
    </row>
    <row r="97" spans="1:5" x14ac:dyDescent="0.2">
      <c r="A97" s="44">
        <v>5111</v>
      </c>
      <c r="B97" s="42" t="s">
        <v>279</v>
      </c>
      <c r="C97" s="45">
        <v>7949447.4500000002</v>
      </c>
      <c r="D97" s="46">
        <f t="shared" si="0"/>
        <v>0.43242529433895799</v>
      </c>
      <c r="E97" s="42"/>
    </row>
    <row r="98" spans="1:5" x14ac:dyDescent="0.2">
      <c r="A98" s="44">
        <v>5112</v>
      </c>
      <c r="B98" s="42" t="s">
        <v>280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281</v>
      </c>
      <c r="C99" s="45">
        <v>1101945.07</v>
      </c>
      <c r="D99" s="46">
        <f t="shared" si="0"/>
        <v>5.9942395271776236E-2</v>
      </c>
      <c r="E99" s="42"/>
    </row>
    <row r="100" spans="1:5" x14ac:dyDescent="0.2">
      <c r="A100" s="44">
        <v>5114</v>
      </c>
      <c r="B100" s="42" t="s">
        <v>282</v>
      </c>
      <c r="C100" s="45">
        <v>2318862.52</v>
      </c>
      <c r="D100" s="46">
        <f t="shared" si="0"/>
        <v>0.12613893154832764</v>
      </c>
      <c r="E100" s="42"/>
    </row>
    <row r="101" spans="1:5" x14ac:dyDescent="0.2">
      <c r="A101" s="44">
        <v>5115</v>
      </c>
      <c r="B101" s="42" t="s">
        <v>283</v>
      </c>
      <c r="C101" s="45">
        <v>1895167.93</v>
      </c>
      <c r="D101" s="46">
        <f t="shared" si="0"/>
        <v>0.10309125950030699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609652.93999999994</v>
      </c>
      <c r="D103" s="124">
        <f t="shared" si="0"/>
        <v>3.316322973166029E-2</v>
      </c>
      <c r="E103" s="42"/>
    </row>
    <row r="104" spans="1:5" x14ac:dyDescent="0.2">
      <c r="A104" s="44">
        <v>5121</v>
      </c>
      <c r="B104" s="42" t="s">
        <v>286</v>
      </c>
      <c r="C104" s="45">
        <v>189168.63</v>
      </c>
      <c r="D104" s="46">
        <f t="shared" si="0"/>
        <v>1.0290186962296033E-2</v>
      </c>
      <c r="E104" s="42"/>
    </row>
    <row r="105" spans="1:5" x14ac:dyDescent="0.2">
      <c r="A105" s="44">
        <v>5122</v>
      </c>
      <c r="B105" s="42" t="s">
        <v>287</v>
      </c>
      <c r="C105" s="45">
        <v>18976.560000000001</v>
      </c>
      <c r="D105" s="46">
        <f t="shared" si="0"/>
        <v>1.0322660279414636E-3</v>
      </c>
      <c r="E105" s="42"/>
    </row>
    <row r="106" spans="1:5" x14ac:dyDescent="0.2">
      <c r="A106" s="44">
        <v>5123</v>
      </c>
      <c r="B106" s="42" t="s">
        <v>288</v>
      </c>
      <c r="C106" s="45">
        <v>1967.05</v>
      </c>
      <c r="D106" s="46">
        <f t="shared" si="0"/>
        <v>1.0700142124084955E-4</v>
      </c>
      <c r="E106" s="42"/>
    </row>
    <row r="107" spans="1:5" x14ac:dyDescent="0.2">
      <c r="A107" s="44">
        <v>5124</v>
      </c>
      <c r="B107" s="42" t="s">
        <v>289</v>
      </c>
      <c r="C107" s="45">
        <v>20637.04</v>
      </c>
      <c r="D107" s="46">
        <f t="shared" si="0"/>
        <v>1.1225909916902275E-3</v>
      </c>
      <c r="E107" s="42"/>
    </row>
    <row r="108" spans="1:5" x14ac:dyDescent="0.2">
      <c r="A108" s="44">
        <v>5125</v>
      </c>
      <c r="B108" s="42" t="s">
        <v>290</v>
      </c>
      <c r="C108" s="45">
        <v>10324.57</v>
      </c>
      <c r="D108" s="46">
        <f t="shared" si="0"/>
        <v>5.6162459708733285E-4</v>
      </c>
      <c r="E108" s="42"/>
    </row>
    <row r="109" spans="1:5" x14ac:dyDescent="0.2">
      <c r="A109" s="44">
        <v>5126</v>
      </c>
      <c r="B109" s="42" t="s">
        <v>291</v>
      </c>
      <c r="C109" s="45">
        <v>297091.37</v>
      </c>
      <c r="D109" s="46">
        <f t="shared" si="0"/>
        <v>1.6160849408195569E-2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71487.72</v>
      </c>
      <c r="D112" s="46">
        <f t="shared" si="0"/>
        <v>3.8887103232088179E-3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1683980.41</v>
      </c>
      <c r="D113" s="124">
        <f t="shared" si="0"/>
        <v>9.1603313190690899E-2</v>
      </c>
      <c r="E113" s="42"/>
    </row>
    <row r="114" spans="1:5" x14ac:dyDescent="0.2">
      <c r="A114" s="44">
        <v>5131</v>
      </c>
      <c r="B114" s="42" t="s">
        <v>296</v>
      </c>
      <c r="C114" s="45">
        <v>121638.72</v>
      </c>
      <c r="D114" s="46">
        <f t="shared" si="0"/>
        <v>6.6167692320570149E-3</v>
      </c>
      <c r="E114" s="42"/>
    </row>
    <row r="115" spans="1:5" x14ac:dyDescent="0.2">
      <c r="A115" s="44">
        <v>5132</v>
      </c>
      <c r="B115" s="42" t="s">
        <v>297</v>
      </c>
      <c r="C115" s="45">
        <v>98107.08</v>
      </c>
      <c r="D115" s="46">
        <f t="shared" si="0"/>
        <v>5.3367209749572847E-3</v>
      </c>
      <c r="E115" s="42"/>
    </row>
    <row r="116" spans="1:5" x14ac:dyDescent="0.2">
      <c r="A116" s="44">
        <v>5133</v>
      </c>
      <c r="B116" s="42" t="s">
        <v>298</v>
      </c>
      <c r="C116" s="45">
        <v>193516</v>
      </c>
      <c r="D116" s="46">
        <f t="shared" si="0"/>
        <v>1.0526670411450773E-2</v>
      </c>
      <c r="E116" s="42"/>
    </row>
    <row r="117" spans="1:5" x14ac:dyDescent="0.2">
      <c r="A117" s="44">
        <v>5134</v>
      </c>
      <c r="B117" s="42" t="s">
        <v>299</v>
      </c>
      <c r="C117" s="45">
        <v>243884.39</v>
      </c>
      <c r="D117" s="46">
        <f t="shared" si="0"/>
        <v>1.3266554662290047E-2</v>
      </c>
      <c r="E117" s="42"/>
    </row>
    <row r="118" spans="1:5" x14ac:dyDescent="0.2">
      <c r="A118" s="44">
        <v>5135</v>
      </c>
      <c r="B118" s="42" t="s">
        <v>300</v>
      </c>
      <c r="C118" s="45">
        <v>637711</v>
      </c>
      <c r="D118" s="46">
        <f t="shared" si="0"/>
        <v>3.4689501202777459E-2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0</v>
      </c>
      <c r="D120" s="46">
        <f t="shared" si="0"/>
        <v>0</v>
      </c>
      <c r="E120" s="42"/>
    </row>
    <row r="121" spans="1:5" x14ac:dyDescent="0.2">
      <c r="A121" s="44">
        <v>5138</v>
      </c>
      <c r="B121" s="42" t="s">
        <v>303</v>
      </c>
      <c r="C121" s="45">
        <v>70466.8</v>
      </c>
      <c r="D121" s="46">
        <f t="shared" si="0"/>
        <v>3.8331754405300819E-3</v>
      </c>
      <c r="E121" s="42"/>
    </row>
    <row r="122" spans="1:5" x14ac:dyDescent="0.2">
      <c r="A122" s="44">
        <v>5139</v>
      </c>
      <c r="B122" s="42" t="s">
        <v>304</v>
      </c>
      <c r="C122" s="45">
        <v>318656.42</v>
      </c>
      <c r="D122" s="46">
        <f t="shared" si="0"/>
        <v>1.7333921266628236E-2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2469332.25</v>
      </c>
      <c r="D123" s="124">
        <f t="shared" si="0"/>
        <v>0.13432401833500154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2390920.25</v>
      </c>
      <c r="D133" s="124">
        <f t="shared" si="0"/>
        <v>0.13005864864824346</v>
      </c>
      <c r="E133" s="42"/>
    </row>
    <row r="134" spans="1:5" x14ac:dyDescent="0.2">
      <c r="A134" s="44">
        <v>5241</v>
      </c>
      <c r="B134" s="42" t="s">
        <v>314</v>
      </c>
      <c r="C134" s="45">
        <v>1970668.98</v>
      </c>
      <c r="D134" s="46">
        <f t="shared" si="0"/>
        <v>0.10719828253234809</v>
      </c>
      <c r="E134" s="42"/>
    </row>
    <row r="135" spans="1:5" x14ac:dyDescent="0.2">
      <c r="A135" s="44">
        <v>5242</v>
      </c>
      <c r="B135" s="42" t="s">
        <v>315</v>
      </c>
      <c r="C135" s="45">
        <v>249000</v>
      </c>
      <c r="D135" s="46">
        <f t="shared" si="0"/>
        <v>1.3544827985547667E-2</v>
      </c>
      <c r="E135" s="42"/>
    </row>
    <row r="136" spans="1:5" x14ac:dyDescent="0.2">
      <c r="A136" s="44">
        <v>5243</v>
      </c>
      <c r="B136" s="42" t="s">
        <v>316</v>
      </c>
      <c r="C136" s="45">
        <v>171251.27</v>
      </c>
      <c r="D136" s="46">
        <f t="shared" si="0"/>
        <v>9.3155381303477083E-3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78412</v>
      </c>
      <c r="D138" s="124">
        <f t="shared" si="0"/>
        <v>4.2653696867580868E-3</v>
      </c>
      <c r="E138" s="42"/>
    </row>
    <row r="139" spans="1:5" x14ac:dyDescent="0.2">
      <c r="A139" s="44">
        <v>5251</v>
      </c>
      <c r="B139" s="42" t="s">
        <v>318</v>
      </c>
      <c r="C139" s="45">
        <v>78412</v>
      </c>
      <c r="D139" s="46">
        <f t="shared" si="0"/>
        <v>4.2653696867580868E-3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355012.11</v>
      </c>
      <c r="D181" s="124">
        <f t="shared" si="1"/>
        <v>1.9311558083278418E-2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355012.11</v>
      </c>
      <c r="D182" s="124">
        <f t="shared" si="1"/>
        <v>1.9311558083278418E-2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351618.07</v>
      </c>
      <c r="D187" s="46">
        <f t="shared" si="1"/>
        <v>1.9126932830362483E-2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3394.04</v>
      </c>
      <c r="D189" s="46">
        <f t="shared" si="1"/>
        <v>1.8462525291593654E-4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25" right="0.25" top="0.75" bottom="0.75" header="0.3" footer="0.3"/>
  <pageSetup scale="64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02" zoomScaleNormal="100" workbookViewId="0">
      <selection activeCell="F121" sqref="F121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95" customHeight="1" x14ac:dyDescent="0.25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95" customHeight="1" x14ac:dyDescent="0.25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4</v>
      </c>
    </row>
    <row r="4" spans="1:8" s="11" customFormat="1" ht="18.95" customHeight="1" x14ac:dyDescent="0.25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4681.5</v>
      </c>
      <c r="D15" s="18">
        <v>4681.5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1270.8699999999999</v>
      </c>
      <c r="D20" s="18">
        <v>1270.8699999999999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1407309.57</v>
      </c>
      <c r="D23" s="18">
        <v>1407309.57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844797.4</v>
      </c>
    </row>
    <row r="42" spans="1:8" x14ac:dyDescent="0.2">
      <c r="A42" s="16">
        <v>1151</v>
      </c>
      <c r="B42" s="14" t="s">
        <v>144</v>
      </c>
      <c r="C42" s="18">
        <v>844797.4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6741995.5300000003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6741995.5300000003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3407604.7</v>
      </c>
      <c r="D64" s="18">
        <f t="shared" ref="D64:E64" si="0">SUM(D65:D72)</f>
        <v>351618.07</v>
      </c>
      <c r="E64" s="18">
        <f t="shared" si="0"/>
        <v>2796780.79</v>
      </c>
    </row>
    <row r="65" spans="1:9" x14ac:dyDescent="0.2">
      <c r="A65" s="16">
        <v>1241</v>
      </c>
      <c r="B65" s="14" t="s">
        <v>157</v>
      </c>
      <c r="C65" s="18">
        <v>1330334.1000000001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87216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299938.63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1660131.97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351618.07</v>
      </c>
      <c r="E69" s="18">
        <v>2796780.79</v>
      </c>
    </row>
    <row r="70" spans="1:9" x14ac:dyDescent="0.2">
      <c r="A70" s="16">
        <v>1246</v>
      </c>
      <c r="B70" s="14" t="s">
        <v>162</v>
      </c>
      <c r="C70" s="18">
        <v>29984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89749.2</v>
      </c>
      <c r="D76" s="18">
        <f>SUM(D77:D81)</f>
        <v>754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82209.2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7540</v>
      </c>
      <c r="D80" s="18">
        <v>754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4914310.3100000005</v>
      </c>
      <c r="D110" s="18">
        <f>SUM(D111:D119)</f>
        <v>4914310.3100000005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3215137.44</v>
      </c>
      <c r="D111" s="18">
        <f>C111</f>
        <v>3215137.44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1143638.29</v>
      </c>
      <c r="D112" s="18">
        <f t="shared" ref="D112:D119" si="1">C112</f>
        <v>1143638.29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100000</v>
      </c>
      <c r="D116" s="18">
        <f t="shared" si="1"/>
        <v>100000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434304.29</v>
      </c>
      <c r="D117" s="18">
        <f t="shared" si="1"/>
        <v>434304.29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21230.29</v>
      </c>
      <c r="D119" s="18">
        <f t="shared" si="1"/>
        <v>21230.29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23622047244094491" right="0.23622047244094491" top="0.74803149606299213" bottom="0.74803149606299213" header="0.31496062992125984" footer="0.31496062992125984"/>
  <pageSetup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zoomScaleNormal="100" workbookViewId="0">
      <selection activeCell="G32" sqref="G32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95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95" customHeight="1" x14ac:dyDescent="0.2">
      <c r="A3" s="172" t="s">
        <v>601</v>
      </c>
      <c r="B3" s="172"/>
      <c r="C3" s="172"/>
      <c r="D3" s="21" t="s">
        <v>499</v>
      </c>
      <c r="E3" s="22">
        <v>4</v>
      </c>
    </row>
    <row r="4" spans="1:5" ht="18.95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2366203.42</v>
      </c>
    </row>
    <row r="10" spans="1:5" x14ac:dyDescent="0.2">
      <c r="A10" s="27">
        <v>3120</v>
      </c>
      <c r="B10" s="23" t="s">
        <v>383</v>
      </c>
      <c r="C10" s="28">
        <v>0.01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219110.33</v>
      </c>
    </row>
    <row r="16" spans="1:5" x14ac:dyDescent="0.2">
      <c r="A16" s="27">
        <v>3220</v>
      </c>
      <c r="B16" s="23" t="s">
        <v>387</v>
      </c>
      <c r="C16" s="28">
        <v>7089921.9800000004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7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31" zoomScale="130" zoomScaleNormal="130" workbookViewId="0">
      <selection activeCell="A85" sqref="A85:E154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95" customHeight="1" x14ac:dyDescent="0.25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95" customHeight="1" x14ac:dyDescent="0.25">
      <c r="A3" s="172" t="s">
        <v>601</v>
      </c>
      <c r="B3" s="172"/>
      <c r="C3" s="172"/>
      <c r="D3" s="21" t="s">
        <v>499</v>
      </c>
      <c r="E3" s="22">
        <v>4</v>
      </c>
    </row>
    <row r="4" spans="1:5" s="29" customFormat="1" ht="18.95" customHeight="1" x14ac:dyDescent="0.25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4970788.01</v>
      </c>
      <c r="D10" s="28">
        <v>5202255.29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4970788.01</v>
      </c>
      <c r="D16" s="84">
        <f>SUM(D9:D15)</f>
        <v>5202255.29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75519.88</v>
      </c>
      <c r="D29" s="84">
        <f>SUM(D30:D37)</f>
        <v>169854.36</v>
      </c>
    </row>
    <row r="30" spans="1:4" x14ac:dyDescent="0.2">
      <c r="A30" s="27">
        <v>1241</v>
      </c>
      <c r="B30" s="23" t="s">
        <v>157</v>
      </c>
      <c r="C30" s="28">
        <v>75519.88</v>
      </c>
      <c r="D30" s="28">
        <v>169854.36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75519.88</v>
      </c>
      <c r="D44" s="84">
        <f>D21+D29+D38</f>
        <v>169854.36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219110.33</v>
      </c>
      <c r="D48" s="84">
        <v>58701.71</v>
      </c>
      <c r="E48" s="156"/>
    </row>
    <row r="49" spans="1:4" x14ac:dyDescent="0.2">
      <c r="A49" s="27"/>
      <c r="B49" s="85" t="s">
        <v>509</v>
      </c>
      <c r="C49" s="84">
        <f>C54+C66+C94+C97+C50</f>
        <v>703822.74</v>
      </c>
      <c r="D49" s="84">
        <f>D54+D66+D94+D97+D50</f>
        <v>1187221.27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355012.11</v>
      </c>
      <c r="D66" s="84">
        <f>D67+D76+D79+D85</f>
        <v>381592.77999999997</v>
      </c>
    </row>
    <row r="67" spans="1:4" x14ac:dyDescent="0.2">
      <c r="A67" s="27">
        <v>5510</v>
      </c>
      <c r="B67" s="23" t="s">
        <v>357</v>
      </c>
      <c r="C67" s="28">
        <f>SUM(C68:C75)</f>
        <v>355012.11</v>
      </c>
      <c r="D67" s="28">
        <f>SUM(D68:D75)</f>
        <v>381592.77999999997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351618.07</v>
      </c>
      <c r="D72" s="28">
        <v>374527.61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3394.04</v>
      </c>
      <c r="D74" s="28">
        <v>7065.17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348810.63</v>
      </c>
      <c r="D97" s="84">
        <f>SUM(D98:D102)</f>
        <v>805628.49000000011</v>
      </c>
    </row>
    <row r="98" spans="1:4" x14ac:dyDescent="0.2">
      <c r="A98" s="27">
        <v>2111</v>
      </c>
      <c r="B98" s="23" t="s">
        <v>522</v>
      </c>
      <c r="C98" s="28">
        <v>295118.63</v>
      </c>
      <c r="D98" s="28">
        <v>689784.06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31020.639999999999</v>
      </c>
    </row>
    <row r="100" spans="1:4" x14ac:dyDescent="0.2">
      <c r="A100" s="27">
        <v>2112</v>
      </c>
      <c r="B100" s="23" t="s">
        <v>524</v>
      </c>
      <c r="C100" s="28">
        <v>53691.98</v>
      </c>
      <c r="D100" s="28">
        <v>83020.789999999994</v>
      </c>
    </row>
    <row r="101" spans="1:4" x14ac:dyDescent="0.2">
      <c r="A101" s="27">
        <v>2115</v>
      </c>
      <c r="B101" s="23" t="s">
        <v>525</v>
      </c>
      <c r="C101" s="28">
        <v>0.02</v>
      </c>
      <c r="D101" s="28">
        <v>1803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922933.07</v>
      </c>
      <c r="D145" s="84">
        <f>D48+D49+D103-D109-D112</f>
        <v>1245922.98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showGridLines="0" zoomScale="145" zoomScaleNormal="145" workbookViewId="0">
      <selection sqref="A1:C31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505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18602511.010000002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18602511.010000002</v>
      </c>
    </row>
    <row r="23" spans="1:3" x14ac:dyDescent="0.2">
      <c r="B23" s="31" t="s">
        <v>602</v>
      </c>
    </row>
    <row r="24" spans="1:3" x14ac:dyDescent="0.2">
      <c r="B24" s="31" t="s">
        <v>603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3"/>
  <sheetViews>
    <sheetView showGridLines="0" topLeftCell="A16" zoomScale="130" zoomScaleNormal="130" workbookViewId="0">
      <selection sqref="A1:C49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600</v>
      </c>
      <c r="B1" s="185"/>
      <c r="C1" s="186"/>
    </row>
    <row r="2" spans="1:3" s="33" customFormat="1" ht="18.95" customHeight="1" x14ac:dyDescent="0.25">
      <c r="A2" s="187" t="s">
        <v>507</v>
      </c>
      <c r="B2" s="188"/>
      <c r="C2" s="189"/>
    </row>
    <row r="3" spans="1:3" s="33" customFormat="1" ht="18.95" customHeight="1" x14ac:dyDescent="0.25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15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18103908.449999999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75519.88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75519.88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355012.11</v>
      </c>
    </row>
    <row r="32" spans="1:3" x14ac:dyDescent="0.2">
      <c r="A32" s="78" t="s">
        <v>469</v>
      </c>
      <c r="B32" s="65" t="s">
        <v>357</v>
      </c>
      <c r="C32" s="97">
        <v>355012.11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18383400.68</v>
      </c>
    </row>
    <row r="42" spans="1:3" x14ac:dyDescent="0.2">
      <c r="B42" s="31" t="s">
        <v>602</v>
      </c>
    </row>
    <row r="43" spans="1:3" x14ac:dyDescent="0.2">
      <c r="B43" s="31" t="s">
        <v>603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topLeftCell="A22" zoomScaleNormal="100" workbookViewId="0">
      <selection activeCell="E41" sqref="E41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95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95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4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40" t="s">
        <v>604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599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25" right="0.25" top="0.75" bottom="0.75" header="0.3" footer="0.3"/>
  <pageSetup scale="54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2025-01-23T19:21:25Z</cp:lastPrinted>
  <dcterms:created xsi:type="dcterms:W3CDTF">2012-12-11T20:36:24Z</dcterms:created>
  <dcterms:modified xsi:type="dcterms:W3CDTF">2025-01-28T20:24:04Z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